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on_Work_Pc\Desktop\10\"/>
    </mc:Choice>
  </mc:AlternateContent>
  <xr:revisionPtr revIDLastSave="0" documentId="13_ncr:1_{EBE0B7EF-3354-4491-BB13-813518462E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ผลการใช้จ่ายไตรมาส 1-2" sheetId="1" r:id="rId1"/>
  </sheets>
  <definedNames>
    <definedName name="_xlnm.Print_Titles" localSheetId="0">'ผลการใช้จ่ายไตรมาส 1-2'!$1:$6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I43" i="1"/>
  <c r="I42" i="1"/>
  <c r="H42" i="1"/>
  <c r="I41" i="1"/>
  <c r="H41" i="1"/>
  <c r="I40" i="1"/>
  <c r="H40" i="1"/>
  <c r="I39" i="1"/>
  <c r="H39" i="1"/>
  <c r="G35" i="1"/>
  <c r="I35" i="1" s="1"/>
  <c r="E35" i="1"/>
  <c r="D35" i="1"/>
  <c r="I34" i="1"/>
  <c r="H34" i="1"/>
  <c r="I32" i="1"/>
  <c r="H32" i="1"/>
  <c r="I44" i="1" l="1"/>
  <c r="H35" i="1"/>
  <c r="H44" i="1"/>
  <c r="E21" i="1" l="1"/>
  <c r="E25" i="1"/>
  <c r="E12" i="1"/>
  <c r="E17" i="1"/>
  <c r="E20" i="1"/>
  <c r="E10" i="1"/>
  <c r="E19" i="1" l="1"/>
  <c r="D10" i="1"/>
  <c r="G21" i="1" l="1"/>
  <c r="F21" i="1"/>
  <c r="G20" i="1"/>
  <c r="F20" i="1"/>
  <c r="F14" i="1"/>
  <c r="G23" i="1"/>
  <c r="F23" i="1"/>
  <c r="I25" i="1" l="1"/>
  <c r="H25" i="1"/>
  <c r="G24" i="1"/>
  <c r="F24" i="1"/>
  <c r="F26" i="1" s="1"/>
  <c r="E24" i="1"/>
  <c r="E26" i="1" s="1"/>
  <c r="D24" i="1"/>
  <c r="D26" i="1" s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24" i="1" l="1"/>
  <c r="H24" i="1"/>
  <c r="G26" i="1"/>
  <c r="H26" i="1" s="1"/>
  <c r="I26" i="1" l="1"/>
</calcChain>
</file>

<file path=xl/sharedStrings.xml><?xml version="1.0" encoding="utf-8"?>
<sst xmlns="http://schemas.openxmlformats.org/spreadsheetml/2006/main" count="104" uniqueCount="66">
  <si>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</si>
  <si>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</si>
  <si>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</si>
  <si>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</si>
  <si>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</si>
  <si>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</si>
  <si>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หน่วยปรับแผนจัดสรร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</si>
  <si>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</si>
  <si>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</si>
  <si>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</si>
  <si>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</si>
  <si>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</si>
  <si>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</si>
  <si>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</si>
  <si>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ม.ค.-มี.ค.69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</si>
  <si>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</si>
  <si>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</si>
  <si>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</si>
  <si>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</si>
  <si>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ค่าตอบแทนพยาน</t>
  </si>
  <si>
    <t>ค่าใช้จ่ายคุ้มครองพยาน</t>
  </si>
  <si>
    <t>เบิกจ่ายงบประมาณครบถ้วน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</si>
  <si>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</si>
  <si>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</si>
  <si>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</si>
  <si>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</si>
  <si>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</si>
  <si>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</si>
  <si>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</si>
  <si>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</si>
  <si>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</si>
  <si>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</si>
  <si>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</si>
  <si>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</si>
  <si>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</si>
  <si>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</si>
  <si>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</si>
  <si>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</si>
  <si>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</si>
  <si>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</si>
  <si>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</si>
  <si>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</si>
  <si>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</si>
  <si>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ค่าอาหาร</t>
  </si>
  <si>
    <t>ค่าอาหารว่าง</t>
  </si>
  <si>
    <t>ค่าวิทยากร</t>
  </si>
  <si>
    <t>รวมเงิน</t>
  </si>
  <si>
    <t>ผู้ตรวจรายงาน</t>
  </si>
  <si>
    <t>พ.ต.อ.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</si>
  <si>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</si>
  <si>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</si>
  <si>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>แผ่นป้ายไวนิล</t>
  </si>
  <si>
    <t>รอการเบิกจ่ายไตรมาส 3</t>
  </si>
  <si>
    <t xml:space="preserve">โครงการห่วงใยกลุ่มวันทำงานและผู้สูงวัยปลอดภัยในการใช้รถใช้ถนน  </t>
  </si>
  <si>
    <t>งบประมาณไม่เพียงพอ จึงปรับแผนการจัดสรรการใช้จ่ายเพิ่มจาก น้ำมัน จยย. มาเป็นค่าจ้างเหมาฯ</t>
  </si>
  <si>
    <t>งบประมาณไม่เพียงพอ จึงปรับแผนการจัดสรรการใช้จ่ายเพิ่มจาก น้ำมัน จยย. มาเป็นค่าวัสดุฯ</t>
  </si>
  <si>
    <t>งบประมาณไม่เพียงพอ จึงปรับแผนการจัดสรรการใช้จ่ายเพิ่มจาก น้ำมัน รถ จยย.มาเป็นน้ำมัน รถยนต์</t>
  </si>
  <si>
    <t>งบประมาณไม่เพียงพอ จึงปรับแผนการจัดสรรการใช้จ่ายเพิ่มจาก OT,น้ำมัน จยย. มาเป็นค่าสาธารณูปโภค</t>
  </si>
  <si>
    <t xml:space="preserve">พ.ต.ต.หญิง </t>
  </si>
  <si>
    <t>( ราตรี  เรืองผล  )</t>
  </si>
  <si>
    <t>สว.อก.สภ.ลาดยาว</t>
  </si>
  <si>
    <t>( พลเทพ  นันทสำเริง )</t>
  </si>
  <si>
    <t xml:space="preserve">       ผกก.สภ.ลาดยาว</t>
  </si>
  <si>
    <t>ผู้รายงาน</t>
  </si>
  <si>
    <t xml:space="preserve">รายงานผลการใช้จ่ายงบประมาณ ประจำปีงบประมาณ พ.ศ. 2569  ไตรมาส 1-2 ของ  สถานีตำรวจภูธรลาดยาว  </t>
  </si>
  <si>
    <t>ค่าวัสดุอุปกรณ์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</si>
</sst>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0.00;[Red]0.00"/>
  </numFmts>
  <fonts count="15" x14ac:knownFonts="1">
    <font>
      <sz val="11"/>
      <color theme="1"/>
      <name val="Tahoma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6"/>
      <name val="TH SarabunPSK"/>
      <family val="2"/>
      <charset val="222"/>
    </font>
    <font>
      <b/>
      <sz val="12"/>
      <name val="Angsana New"/>
      <family val="1"/>
      <charset val="222"/>
    </font>
    <font>
      <b/>
      <sz val="11"/>
      <name val="Angsana New"/>
      <family val="1"/>
      <charset val="222"/>
    </font>
    <font>
      <sz val="11"/>
      <name val="Angsana New"/>
      <family val="1"/>
      <charset val="222"/>
    </font>
    <font>
      <sz val="22"/>
      <name val="Angsana New"/>
      <family val="1"/>
      <charset val="222"/>
    </font>
    <font>
      <sz val="18"/>
      <name val="Angsana New"/>
      <family val="1"/>
      <charset val="222"/>
    </font>
    <font>
      <b/>
      <sz val="16"/>
      <name val="Angsana New"/>
      <family val="1"/>
    </font>
    <font>
      <b/>
      <sz val="20"/>
      <name val="Angsana New"/>
      <family val="1"/>
      <charset val="222"/>
    </font>
    <font>
      <sz val="2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12">
    <xf numFmtId="0" fontId="0" fillId="0" borderId="0" xfId="0"/>
    <xf numFmtId="187" fontId="5" fillId="0" borderId="11" xfId="1" applyNumberFormat="1" applyFont="1" applyFill="1" applyBorder="1" applyAlignment="1">
      <alignment vertical="center" wrapText="1"/>
    </xf>
    <xf numFmtId="187" fontId="4" fillId="0" borderId="11" xfId="3" applyNumberFormat="1" applyFont="1" applyFill="1" applyBorder="1"/>
    <xf numFmtId="187" fontId="4" fillId="0" borderId="11" xfId="1" applyNumberFormat="1" applyFont="1" applyFill="1" applyBorder="1"/>
    <xf numFmtId="43" fontId="7" fillId="0" borderId="11" xfId="1" applyFont="1" applyFill="1" applyBorder="1" applyAlignment="1">
      <alignment horizontal="left" shrinkToFit="1"/>
    </xf>
    <xf numFmtId="0" fontId="5" fillId="0" borderId="11" xfId="0" applyFont="1" applyBorder="1"/>
    <xf numFmtId="43" fontId="8" fillId="0" borderId="11" xfId="1" applyFont="1" applyFill="1" applyBorder="1" applyAlignment="1">
      <alignment horizontal="left"/>
    </xf>
    <xf numFmtId="187" fontId="5" fillId="0" borderId="11" xfId="1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left" vertical="top" wrapText="1"/>
    </xf>
    <xf numFmtId="43" fontId="4" fillId="0" borderId="0" xfId="1" applyFont="1" applyFill="1" applyBorder="1" applyAlignment="1"/>
    <xf numFmtId="43" fontId="4" fillId="0" borderId="0" xfId="1" applyFont="1" applyFill="1" applyBorder="1"/>
    <xf numFmtId="187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Fill="1" applyBorder="1"/>
    <xf numFmtId="43" fontId="5" fillId="0" borderId="0" xfId="1" applyFont="1" applyFill="1" applyBorder="1" applyAlignment="1">
      <alignment horizontal="center"/>
    </xf>
    <xf numFmtId="0" fontId="5" fillId="0" borderId="0" xfId="0" applyFont="1"/>
    <xf numFmtId="0" fontId="5" fillId="0" borderId="7" xfId="0" applyFont="1" applyBorder="1"/>
    <xf numFmtId="0" fontId="5" fillId="0" borderId="10" xfId="0" applyFont="1" applyBorder="1"/>
    <xf numFmtId="0" fontId="5" fillId="0" borderId="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5" fillId="0" borderId="11" xfId="1" applyFont="1" applyFill="1" applyBorder="1"/>
    <xf numFmtId="43" fontId="5" fillId="0" borderId="11" xfId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43" fontId="5" fillId="0" borderId="7" xfId="1" applyFont="1" applyFill="1" applyBorder="1"/>
    <xf numFmtId="187" fontId="4" fillId="0" borderId="11" xfId="1" applyNumberFormat="1" applyFont="1" applyFill="1" applyBorder="1" applyAlignment="1">
      <alignment horizontal="right"/>
    </xf>
    <xf numFmtId="188" fontId="4" fillId="0" borderId="11" xfId="1" applyNumberFormat="1" applyFont="1" applyFill="1" applyBorder="1"/>
    <xf numFmtId="0" fontId="5" fillId="0" borderId="11" xfId="0" applyFont="1" applyBorder="1" applyAlignment="1">
      <alignment vertical="top"/>
    </xf>
    <xf numFmtId="0" fontId="4" fillId="0" borderId="11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/>
    <xf numFmtId="187" fontId="4" fillId="0" borderId="0" xfId="1" applyNumberFormat="1" applyFont="1" applyFill="1" applyBorder="1"/>
    <xf numFmtId="187" fontId="5" fillId="0" borderId="7" xfId="1" applyNumberFormat="1" applyFont="1" applyFill="1" applyBorder="1"/>
    <xf numFmtId="187" fontId="4" fillId="0" borderId="7" xfId="3" applyNumberFormat="1" applyFont="1" applyFill="1" applyBorder="1"/>
    <xf numFmtId="0" fontId="5" fillId="0" borderId="9" xfId="0" applyFont="1" applyBorder="1"/>
    <xf numFmtId="0" fontId="4" fillId="0" borderId="11" xfId="0" applyFont="1" applyBorder="1" applyAlignment="1">
      <alignment horizontal="left"/>
    </xf>
    <xf numFmtId="0" fontId="5" fillId="0" borderId="14" xfId="0" applyFont="1" applyBorder="1"/>
    <xf numFmtId="0" fontId="5" fillId="0" borderId="13" xfId="0" applyFont="1" applyBorder="1"/>
    <xf numFmtId="187" fontId="5" fillId="0" borderId="11" xfId="1" applyNumberFormat="1" applyFont="1" applyFill="1" applyBorder="1" applyAlignment="1">
      <alignment horizontal="center"/>
    </xf>
    <xf numFmtId="187" fontId="4" fillId="0" borderId="11" xfId="3" applyNumberFormat="1" applyFont="1" applyFill="1" applyBorder="1" applyAlignment="1">
      <alignment horizontal="center"/>
    </xf>
    <xf numFmtId="187" fontId="4" fillId="0" borderId="11" xfId="1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0" fontId="5" fillId="0" borderId="20" xfId="0" applyFont="1" applyBorder="1"/>
    <xf numFmtId="187" fontId="5" fillId="0" borderId="20" xfId="1" applyNumberFormat="1" applyFont="1" applyFill="1" applyBorder="1"/>
    <xf numFmtId="187" fontId="4" fillId="0" borderId="20" xfId="3" applyNumberFormat="1" applyFont="1" applyFill="1" applyBorder="1"/>
    <xf numFmtId="43" fontId="5" fillId="0" borderId="20" xfId="1" applyFont="1" applyFill="1" applyBorder="1"/>
    <xf numFmtId="0" fontId="5" fillId="0" borderId="19" xfId="0" applyFont="1" applyBorder="1" applyAlignment="1">
      <alignment horizontal="center"/>
    </xf>
    <xf numFmtId="0" fontId="5" fillId="0" borderId="19" xfId="0" applyFont="1" applyBorder="1"/>
    <xf numFmtId="187" fontId="5" fillId="0" borderId="19" xfId="1" applyNumberFormat="1" applyFont="1" applyFill="1" applyBorder="1"/>
    <xf numFmtId="187" fontId="4" fillId="0" borderId="19" xfId="3" applyNumberFormat="1" applyFont="1" applyFill="1" applyBorder="1"/>
    <xf numFmtId="187" fontId="4" fillId="0" borderId="19" xfId="1" applyNumberFormat="1" applyFont="1" applyFill="1" applyBorder="1"/>
    <xf numFmtId="187" fontId="4" fillId="0" borderId="19" xfId="1" applyNumberFormat="1" applyFont="1" applyFill="1" applyBorder="1" applyAlignment="1">
      <alignment horizontal="right"/>
    </xf>
    <xf numFmtId="188" fontId="4" fillId="0" borderId="19" xfId="1" applyNumberFormat="1" applyFont="1" applyFill="1" applyBorder="1"/>
    <xf numFmtId="43" fontId="9" fillId="0" borderId="19" xfId="1" applyFont="1" applyFill="1" applyBorder="1" applyAlignment="1">
      <alignment horizontal="left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/>
    <xf numFmtId="187" fontId="4" fillId="0" borderId="21" xfId="1" applyNumberFormat="1" applyFont="1" applyFill="1" applyBorder="1"/>
    <xf numFmtId="187" fontId="4" fillId="0" borderId="21" xfId="1" applyNumberFormat="1" applyFont="1" applyFill="1" applyBorder="1" applyAlignment="1">
      <alignment horizontal="right"/>
    </xf>
    <xf numFmtId="188" fontId="4" fillId="0" borderId="21" xfId="1" applyNumberFormat="1" applyFont="1" applyFill="1" applyBorder="1"/>
    <xf numFmtId="43" fontId="5" fillId="0" borderId="21" xfId="1" applyFont="1" applyFill="1" applyBorder="1" applyAlignment="1">
      <alignment horizontal="center"/>
    </xf>
    <xf numFmtId="0" fontId="5" fillId="0" borderId="19" xfId="0" applyFont="1" applyBorder="1" applyAlignment="1">
      <alignment horizontal="left"/>
    </xf>
    <xf numFmtId="187" fontId="5" fillId="0" borderId="19" xfId="1" applyNumberFormat="1" applyFont="1" applyFill="1" applyBorder="1" applyAlignment="1">
      <alignment vertical="center" wrapText="1"/>
    </xf>
    <xf numFmtId="43" fontId="5" fillId="0" borderId="19" xfId="1" applyFont="1" applyFill="1" applyBorder="1" applyAlignment="1">
      <alignment horizontal="center"/>
    </xf>
    <xf numFmtId="187" fontId="4" fillId="0" borderId="7" xfId="1" applyNumberFormat="1" applyFont="1" applyFill="1" applyBorder="1"/>
    <xf numFmtId="0" fontId="5" fillId="0" borderId="21" xfId="0" applyFont="1" applyBorder="1" applyAlignment="1">
      <alignment horizontal="center"/>
    </xf>
    <xf numFmtId="187" fontId="4" fillId="0" borderId="21" xfId="1" applyNumberFormat="1" applyFont="1" applyFill="1" applyBorder="1" applyAlignment="1">
      <alignment vertical="center" wrapText="1"/>
    </xf>
    <xf numFmtId="187" fontId="4" fillId="0" borderId="21" xfId="3" applyNumberFormat="1" applyFont="1" applyFill="1" applyBorder="1"/>
    <xf numFmtId="43" fontId="5" fillId="0" borderId="21" xfId="1" applyFont="1" applyFill="1" applyBorder="1"/>
    <xf numFmtId="3" fontId="5" fillId="0" borderId="21" xfId="0" applyNumberFormat="1" applyFont="1" applyBorder="1" applyAlignment="1">
      <alignment horizontal="left" vertical="top" wrapText="1"/>
    </xf>
    <xf numFmtId="43" fontId="4" fillId="0" borderId="21" xfId="1" applyFont="1" applyFill="1" applyBorder="1" applyAlignment="1"/>
    <xf numFmtId="43" fontId="4" fillId="0" borderId="21" xfId="1" applyFont="1" applyFill="1" applyBorder="1"/>
    <xf numFmtId="0" fontId="4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center" vertical="top"/>
    </xf>
    <xf numFmtId="4" fontId="6" fillId="0" borderId="10" xfId="2" applyNumberFormat="1" applyFont="1" applyBorder="1" applyAlignment="1">
      <alignment vertical="top"/>
    </xf>
    <xf numFmtId="0" fontId="14" fillId="0" borderId="0" xfId="0" applyFont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0" borderId="16" xfId="0" applyFont="1" applyBorder="1"/>
    <xf numFmtId="0" fontId="13" fillId="0" borderId="16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00000000-0005-0000-0000-000001000000}"/>
    <cellStyle name="ปกติ" xfId="0" builtinId="0"/>
    <cellStyle name="ปกติ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556260</xdr:colOff>
      <xdr:row>44</xdr:row>
      <xdr:rowOff>68580</xdr:rowOff>
    </xdr:from>
    <xdr:to>
      <xdr:col>8</xdr:col>
      <xdr:colOff>487680</xdr:colOff>
      <xdr:row>45</xdr:row>
      <xdr:rowOff>290830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5226B5A-BCE0-49CF-BB71-921CBFAFFD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" y="1515618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198121</xdr:colOff>
      <xdr:row>44</xdr:row>
      <xdr:rowOff>76200</xdr:rowOff>
    </xdr:from>
    <xdr:to>
      <xdr:col>2</xdr:col>
      <xdr:colOff>1592580</xdr:colOff>
      <xdr:row>45</xdr:row>
      <xdr:rowOff>300990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886F5C2-4EB6-494D-A0D2-BCCB82052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69896" y="15163800"/>
          <a:ext cx="1394459" cy="567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8"/>
  <sheetViews>
    <sheetView tabSelected="1" topLeftCell="I18" workbookViewId="0">
      <selection activeCell="P23" sqref="P23"/>
    </sheetView>
  </sheetViews>
  <sheetFormatPr defaultColWidth="12.625" defaultRowHeight="15" customHeight="1" x14ac:dyDescent="0.5"/>
  <cols>
    <col min="1" max="1" width="7.125" style="16" customWidth="1"/>
    <col min="2" max="2" width="29.125" style="16" customWidth="1"/>
    <col min="3" max="3" width="24.875" style="16" customWidth="1"/>
    <col min="4" max="4" width="12.875" style="16" customWidth="1"/>
    <col min="5" max="5" width="16.375" style="16" customWidth="1"/>
    <col min="6" max="6" width="12.875" style="16" customWidth="1"/>
    <col min="7" max="8" width="13.625" style="16" customWidth="1"/>
    <col min="9" max="9" width="11" style="16" customWidth="1"/>
    <col min="10" max="10" width="52.875" style="16" customWidth="1"/>
    <col min="11" max="12" width="11.875" style="16" customWidth="1"/>
    <col min="13" max="16384" width="12.625" style="16"/>
  </cols>
  <sheetData>
    <row r="1" spans="1:10" s="76" customFormat="1" ht="23.1" customHeight="1" x14ac:dyDescent="0.6">
      <c r="B1" s="77"/>
      <c r="C1" s="78"/>
      <c r="D1" s="78"/>
      <c r="E1" s="78"/>
      <c r="F1" s="78"/>
      <c r="G1" s="78"/>
      <c r="H1" s="78"/>
      <c r="I1" s="78"/>
      <c r="J1" s="78"/>
    </row>
    <row r="2" spans="1:10" s="76" customFormat="1" ht="23.1" customHeight="1" x14ac:dyDescent="0.6">
      <c r="A2" s="87" t="s">
        <v>64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s="76" customFormat="1" ht="23.1" customHeight="1" x14ac:dyDescent="0.6">
      <c r="A3" s="79"/>
      <c r="B3" s="80"/>
      <c r="C3" s="81"/>
      <c r="D3" s="81"/>
      <c r="E3" s="81"/>
      <c r="F3" s="81"/>
      <c r="G3" s="81"/>
      <c r="H3" s="81"/>
      <c r="I3" s="81"/>
      <c r="J3" s="81"/>
    </row>
    <row r="4" spans="1:10" ht="25.5" customHeight="1" x14ac:dyDescent="0.5">
      <c r="A4" s="95" t="s">
        <v>0</v>
      </c>
      <c r="B4" s="97" t="s">
        <v>1</v>
      </c>
      <c r="C4" s="100" t="s">
        <v>2</v>
      </c>
      <c r="D4" s="102" t="s">
        <v>3</v>
      </c>
      <c r="E4" s="95" t="s">
        <v>6</v>
      </c>
      <c r="F4" s="108" t="s">
        <v>4</v>
      </c>
      <c r="G4" s="109"/>
      <c r="H4" s="106" t="s">
        <v>7</v>
      </c>
      <c r="I4" s="107" t="s">
        <v>8</v>
      </c>
      <c r="J4" s="102" t="s">
        <v>5</v>
      </c>
    </row>
    <row r="5" spans="1:10" ht="25.5" customHeight="1" x14ac:dyDescent="0.5">
      <c r="A5" s="96"/>
      <c r="B5" s="98"/>
      <c r="C5" s="101"/>
      <c r="D5" s="103"/>
      <c r="E5" s="95"/>
      <c r="F5" s="110"/>
      <c r="G5" s="111"/>
      <c r="H5" s="106"/>
      <c r="I5" s="107"/>
      <c r="J5" s="103"/>
    </row>
    <row r="6" spans="1:10" ht="25.5" customHeight="1" x14ac:dyDescent="0.5">
      <c r="A6" s="96"/>
      <c r="B6" s="99"/>
      <c r="C6" s="101"/>
      <c r="D6" s="104"/>
      <c r="E6" s="105"/>
      <c r="F6" s="82" t="s">
        <v>10</v>
      </c>
      <c r="G6" s="82" t="s">
        <v>11</v>
      </c>
      <c r="H6" s="105"/>
      <c r="I6" s="105"/>
      <c r="J6" s="104"/>
    </row>
    <row r="7" spans="1:10" ht="25.5" customHeight="1" x14ac:dyDescent="0.5">
      <c r="A7" s="18"/>
      <c r="B7" s="75" t="s">
        <v>9</v>
      </c>
      <c r="C7" s="18"/>
      <c r="D7" s="17"/>
      <c r="E7" s="17"/>
      <c r="F7" s="22" t="s">
        <v>13</v>
      </c>
      <c r="G7" s="22" t="s">
        <v>14</v>
      </c>
      <c r="H7" s="17"/>
      <c r="I7" s="17"/>
      <c r="J7" s="17"/>
    </row>
    <row r="8" spans="1:10" ht="28.35" customHeight="1" x14ac:dyDescent="0.5">
      <c r="A8" s="20"/>
      <c r="B8" s="93" t="s">
        <v>12</v>
      </c>
      <c r="C8" s="93"/>
      <c r="D8" s="94"/>
      <c r="E8" s="21"/>
      <c r="H8" s="21"/>
      <c r="I8" s="21"/>
      <c r="J8" s="21"/>
    </row>
    <row r="9" spans="1:10" ht="25.5" customHeight="1" x14ac:dyDescent="0.5">
      <c r="A9" s="23"/>
      <c r="B9" s="17" t="s">
        <v>15</v>
      </c>
      <c r="C9" s="17"/>
      <c r="D9" s="24"/>
      <c r="E9" s="21"/>
      <c r="F9" s="21"/>
      <c r="G9" s="21"/>
      <c r="H9" s="21"/>
      <c r="I9" s="21"/>
      <c r="J9" s="21"/>
    </row>
    <row r="10" spans="1:10" ht="25.5" customHeight="1" x14ac:dyDescent="0.5">
      <c r="A10" s="23">
        <v>1</v>
      </c>
      <c r="B10" s="5" t="s">
        <v>16</v>
      </c>
      <c r="C10" s="5" t="s">
        <v>17</v>
      </c>
      <c r="D10" s="1">
        <f>1680000</f>
        <v>1680000</v>
      </c>
      <c r="E10" s="1">
        <f>1680000-200000</f>
        <v>1480000</v>
      </c>
      <c r="F10" s="2">
        <v>502780</v>
      </c>
      <c r="G10" s="3">
        <v>533680</v>
      </c>
      <c r="H10" s="25">
        <f>E10-F10-G10</f>
        <v>443540</v>
      </c>
      <c r="I10" s="26">
        <f>SUM(F10+G10)/E10*100</f>
        <v>70.031081081081084</v>
      </c>
      <c r="J10" s="22" t="s">
        <v>18</v>
      </c>
    </row>
    <row r="11" spans="1:10" ht="25.5" customHeight="1" x14ac:dyDescent="0.5">
      <c r="A11" s="23">
        <v>2</v>
      </c>
      <c r="B11" s="5" t="s">
        <v>19</v>
      </c>
      <c r="C11" s="5" t="s">
        <v>17</v>
      </c>
      <c r="D11" s="1">
        <v>11400</v>
      </c>
      <c r="E11" s="1">
        <v>11400</v>
      </c>
      <c r="F11" s="2">
        <v>7200</v>
      </c>
      <c r="G11" s="3">
        <v>900</v>
      </c>
      <c r="H11" s="25">
        <f t="shared" ref="H11:H26" si="0">E11-F11-G11</f>
        <v>3300</v>
      </c>
      <c r="I11" s="26">
        <f t="shared" ref="I11:I26" si="1">SUM(F11+G11)/E11*100</f>
        <v>71.05263157894737</v>
      </c>
      <c r="J11" s="22" t="s">
        <v>18</v>
      </c>
    </row>
    <row r="12" spans="1:10" ht="25.5" customHeight="1" x14ac:dyDescent="0.5">
      <c r="A12" s="23">
        <v>3</v>
      </c>
      <c r="B12" s="5" t="s">
        <v>20</v>
      </c>
      <c r="C12" s="5" t="s">
        <v>17</v>
      </c>
      <c r="D12" s="1">
        <v>100</v>
      </c>
      <c r="E12" s="1">
        <f>100</f>
        <v>100</v>
      </c>
      <c r="F12" s="2">
        <v>0</v>
      </c>
      <c r="G12" s="3">
        <v>0</v>
      </c>
      <c r="H12" s="25">
        <f t="shared" si="0"/>
        <v>100</v>
      </c>
      <c r="I12" s="26">
        <f t="shared" si="1"/>
        <v>0</v>
      </c>
      <c r="J12" s="22" t="s">
        <v>18</v>
      </c>
    </row>
    <row r="13" spans="1:10" ht="25.5" customHeight="1" x14ac:dyDescent="0.5">
      <c r="A13" s="23">
        <v>4</v>
      </c>
      <c r="B13" s="5" t="s">
        <v>22</v>
      </c>
      <c r="C13" s="5" t="s">
        <v>17</v>
      </c>
      <c r="D13" s="1">
        <v>7000</v>
      </c>
      <c r="E13" s="1">
        <v>7000</v>
      </c>
      <c r="F13" s="2">
        <v>5000</v>
      </c>
      <c r="G13" s="3">
        <v>500</v>
      </c>
      <c r="H13" s="25">
        <f t="shared" si="0"/>
        <v>1500</v>
      </c>
      <c r="I13" s="26">
        <f t="shared" si="1"/>
        <v>78.571428571428569</v>
      </c>
      <c r="J13" s="22" t="s">
        <v>18</v>
      </c>
    </row>
    <row r="14" spans="1:10" ht="25.5" customHeight="1" x14ac:dyDescent="0.5">
      <c r="A14" s="23">
        <v>5</v>
      </c>
      <c r="B14" s="5" t="s">
        <v>23</v>
      </c>
      <c r="C14" s="5" t="s">
        <v>17</v>
      </c>
      <c r="D14" s="1">
        <v>249600</v>
      </c>
      <c r="E14" s="1">
        <v>249600</v>
      </c>
      <c r="F14" s="2">
        <f>43200+152400</f>
        <v>195600</v>
      </c>
      <c r="G14" s="3">
        <v>45600</v>
      </c>
      <c r="H14" s="25">
        <f t="shared" si="0"/>
        <v>8400</v>
      </c>
      <c r="I14" s="26">
        <f t="shared" si="1"/>
        <v>96.634615384615387</v>
      </c>
      <c r="J14" s="22" t="s">
        <v>18</v>
      </c>
    </row>
    <row r="15" spans="1:10" ht="25.5" customHeight="1" x14ac:dyDescent="0.5">
      <c r="A15" s="23">
        <v>6</v>
      </c>
      <c r="B15" s="5" t="s">
        <v>24</v>
      </c>
      <c r="C15" s="5" t="s">
        <v>17</v>
      </c>
      <c r="D15" s="1">
        <v>127200</v>
      </c>
      <c r="E15" s="1">
        <v>127200</v>
      </c>
      <c r="F15" s="2">
        <v>5484</v>
      </c>
      <c r="G15" s="3">
        <v>54308</v>
      </c>
      <c r="H15" s="25">
        <f t="shared" si="0"/>
        <v>67408</v>
      </c>
      <c r="I15" s="26">
        <f t="shared" si="1"/>
        <v>47.0062893081761</v>
      </c>
      <c r="J15" s="22" t="s">
        <v>18</v>
      </c>
    </row>
    <row r="16" spans="1:10" ht="25.5" customHeight="1" x14ac:dyDescent="0.5">
      <c r="A16" s="23">
        <v>7</v>
      </c>
      <c r="B16" s="5" t="s">
        <v>25</v>
      </c>
      <c r="C16" s="5" t="s">
        <v>17</v>
      </c>
      <c r="D16" s="1">
        <v>32500</v>
      </c>
      <c r="E16" s="1">
        <v>32500</v>
      </c>
      <c r="F16" s="2">
        <v>15180</v>
      </c>
      <c r="G16" s="3">
        <v>0</v>
      </c>
      <c r="H16" s="25">
        <f t="shared" si="0"/>
        <v>17320</v>
      </c>
      <c r="I16" s="26">
        <f t="shared" si="1"/>
        <v>46.707692307692305</v>
      </c>
      <c r="J16" s="22" t="s">
        <v>18</v>
      </c>
    </row>
    <row r="17" spans="1:10" ht="25.5" customHeight="1" x14ac:dyDescent="0.5">
      <c r="A17" s="23">
        <v>8</v>
      </c>
      <c r="B17" s="5" t="s">
        <v>26</v>
      </c>
      <c r="C17" s="5" t="s">
        <v>17</v>
      </c>
      <c r="D17" s="7">
        <v>72000</v>
      </c>
      <c r="E17" s="7">
        <f>72000+72000</f>
        <v>144000</v>
      </c>
      <c r="F17" s="2">
        <v>36000</v>
      </c>
      <c r="G17" s="3">
        <v>36000</v>
      </c>
      <c r="H17" s="25">
        <f t="shared" si="0"/>
        <v>72000</v>
      </c>
      <c r="I17" s="26">
        <f t="shared" si="1"/>
        <v>50</v>
      </c>
      <c r="J17" s="4" t="s">
        <v>54</v>
      </c>
    </row>
    <row r="18" spans="1:10" ht="25.5" customHeight="1" x14ac:dyDescent="0.5">
      <c r="A18" s="23">
        <v>9</v>
      </c>
      <c r="B18" s="5" t="s">
        <v>27</v>
      </c>
      <c r="C18" s="5" t="s">
        <v>17</v>
      </c>
      <c r="D18" s="7">
        <v>4500</v>
      </c>
      <c r="E18" s="7">
        <v>4500</v>
      </c>
      <c r="F18" s="2">
        <v>1000</v>
      </c>
      <c r="G18" s="3">
        <v>1200</v>
      </c>
      <c r="H18" s="25">
        <f t="shared" si="0"/>
        <v>2300</v>
      </c>
      <c r="I18" s="26">
        <f t="shared" si="1"/>
        <v>48.888888888888886</v>
      </c>
      <c r="J18" s="22" t="s">
        <v>18</v>
      </c>
    </row>
    <row r="19" spans="1:10" ht="25.5" customHeight="1" x14ac:dyDescent="0.5">
      <c r="A19" s="23">
        <v>10</v>
      </c>
      <c r="B19" s="5" t="s">
        <v>28</v>
      </c>
      <c r="C19" s="5" t="s">
        <v>21</v>
      </c>
      <c r="D19" s="7">
        <v>12600</v>
      </c>
      <c r="E19" s="7">
        <f>12600+17400</f>
        <v>30000</v>
      </c>
      <c r="F19" s="2">
        <v>30000</v>
      </c>
      <c r="G19" s="3">
        <v>0</v>
      </c>
      <c r="H19" s="25">
        <f t="shared" si="0"/>
        <v>0</v>
      </c>
      <c r="I19" s="26">
        <f t="shared" si="1"/>
        <v>100</v>
      </c>
      <c r="J19" s="4" t="s">
        <v>55</v>
      </c>
    </row>
    <row r="20" spans="1:10" ht="25.5" customHeight="1" x14ac:dyDescent="0.5">
      <c r="A20" s="23">
        <v>11</v>
      </c>
      <c r="B20" s="27" t="s">
        <v>29</v>
      </c>
      <c r="C20" s="5" t="s">
        <v>17</v>
      </c>
      <c r="D20" s="7">
        <v>750000</v>
      </c>
      <c r="E20" s="7">
        <f>750000+700000</f>
        <v>1450000</v>
      </c>
      <c r="F20" s="2">
        <f>121000*3</f>
        <v>363000</v>
      </c>
      <c r="G20" s="3">
        <f>124000+121000+104500</f>
        <v>349500</v>
      </c>
      <c r="H20" s="25">
        <f t="shared" si="0"/>
        <v>737500</v>
      </c>
      <c r="I20" s="26">
        <f t="shared" si="1"/>
        <v>49.137931034482754</v>
      </c>
      <c r="J20" s="6" t="s">
        <v>56</v>
      </c>
    </row>
    <row r="21" spans="1:10" ht="25.5" customHeight="1" x14ac:dyDescent="0.5">
      <c r="A21" s="23">
        <v>12</v>
      </c>
      <c r="B21" s="5" t="s">
        <v>30</v>
      </c>
      <c r="C21" s="5" t="s">
        <v>17</v>
      </c>
      <c r="D21" s="7">
        <v>1300000</v>
      </c>
      <c r="E21" s="7">
        <f>1300000-700000-72000-17400-150000</f>
        <v>360600</v>
      </c>
      <c r="F21" s="2">
        <f>29000+29000+39000</f>
        <v>97000</v>
      </c>
      <c r="G21" s="3">
        <f>36000+29000+25500</f>
        <v>90500</v>
      </c>
      <c r="H21" s="25">
        <f t="shared" si="0"/>
        <v>173100</v>
      </c>
      <c r="I21" s="26">
        <f t="shared" si="1"/>
        <v>51.996672212978368</v>
      </c>
      <c r="J21" s="22" t="s">
        <v>18</v>
      </c>
    </row>
    <row r="22" spans="1:10" ht="25.5" customHeight="1" x14ac:dyDescent="0.5">
      <c r="A22" s="23">
        <v>13</v>
      </c>
      <c r="B22" s="5" t="s">
        <v>31</v>
      </c>
      <c r="C22" s="5" t="s">
        <v>17</v>
      </c>
      <c r="D22" s="7">
        <v>9000</v>
      </c>
      <c r="E22" s="7">
        <v>9000</v>
      </c>
      <c r="F22" s="2">
        <v>0</v>
      </c>
      <c r="G22" s="3">
        <v>0</v>
      </c>
      <c r="H22" s="25">
        <f t="shared" si="0"/>
        <v>9000</v>
      </c>
      <c r="I22" s="26">
        <f t="shared" si="1"/>
        <v>0</v>
      </c>
      <c r="J22" s="22" t="s">
        <v>18</v>
      </c>
    </row>
    <row r="23" spans="1:10" ht="25.5" customHeight="1" x14ac:dyDescent="0.5">
      <c r="A23" s="23">
        <v>14</v>
      </c>
      <c r="B23" s="5" t="s">
        <v>32</v>
      </c>
      <c r="C23" s="5" t="s">
        <v>17</v>
      </c>
      <c r="D23" s="7">
        <v>30200</v>
      </c>
      <c r="E23" s="7">
        <v>30200</v>
      </c>
      <c r="F23" s="2">
        <f>3540+2425+4075</f>
        <v>10040</v>
      </c>
      <c r="G23" s="3">
        <f>4700+2625+3425</f>
        <v>10750</v>
      </c>
      <c r="H23" s="25">
        <f t="shared" si="0"/>
        <v>9410</v>
      </c>
      <c r="I23" s="26">
        <f t="shared" si="1"/>
        <v>68.841059602648997</v>
      </c>
      <c r="J23" s="22" t="s">
        <v>18</v>
      </c>
    </row>
    <row r="24" spans="1:10" ht="25.5" customHeight="1" x14ac:dyDescent="0.5">
      <c r="A24" s="23"/>
      <c r="B24" s="28" t="s">
        <v>33</v>
      </c>
      <c r="C24" s="5"/>
      <c r="D24" s="7">
        <f>SUM(D10:D23)</f>
        <v>4286100</v>
      </c>
      <c r="E24" s="7">
        <f>SUM(E10:E23)</f>
        <v>3936100</v>
      </c>
      <c r="F24" s="2">
        <f>SUM(F10:F23)</f>
        <v>1268284</v>
      </c>
      <c r="G24" s="2">
        <f>SUM(G10:G23)</f>
        <v>1122938</v>
      </c>
      <c r="H24" s="25">
        <f t="shared" si="0"/>
        <v>1544878</v>
      </c>
      <c r="I24" s="26">
        <f t="shared" si="1"/>
        <v>60.751047991666873</v>
      </c>
      <c r="J24" s="22"/>
    </row>
    <row r="25" spans="1:10" ht="31.5" customHeight="1" x14ac:dyDescent="0.5">
      <c r="A25" s="48">
        <v>15</v>
      </c>
      <c r="B25" s="49" t="s">
        <v>34</v>
      </c>
      <c r="C25" s="49" t="s">
        <v>17</v>
      </c>
      <c r="D25" s="50">
        <v>93600</v>
      </c>
      <c r="E25" s="50">
        <f>200000+93600+150000</f>
        <v>443600</v>
      </c>
      <c r="F25" s="51">
        <v>160304.63</v>
      </c>
      <c r="G25" s="52">
        <v>90149.69</v>
      </c>
      <c r="H25" s="53">
        <f t="shared" si="0"/>
        <v>193145.68</v>
      </c>
      <c r="I25" s="54">
        <f t="shared" si="1"/>
        <v>56.459495040577103</v>
      </c>
      <c r="J25" s="55" t="s">
        <v>57</v>
      </c>
    </row>
    <row r="26" spans="1:10" ht="25.5" customHeight="1" thickBot="1" x14ac:dyDescent="0.55000000000000004">
      <c r="A26" s="56"/>
      <c r="B26" s="73" t="s">
        <v>35</v>
      </c>
      <c r="C26" s="57"/>
      <c r="D26" s="58">
        <f>SUM(D24:D25)</f>
        <v>4379700</v>
      </c>
      <c r="E26" s="58">
        <f>SUM(E24:E25)</f>
        <v>4379700</v>
      </c>
      <c r="F26" s="58">
        <f>SUM(F24:F25)</f>
        <v>1428588.63</v>
      </c>
      <c r="G26" s="58">
        <f>SUM(G24:G25)</f>
        <v>1213087.69</v>
      </c>
      <c r="H26" s="59">
        <f t="shared" si="0"/>
        <v>1738023.6800000002</v>
      </c>
      <c r="I26" s="60">
        <f t="shared" si="1"/>
        <v>60.31637600748909</v>
      </c>
      <c r="J26" s="61"/>
    </row>
    <row r="27" spans="1:10" ht="25.5" customHeight="1" thickTop="1" x14ac:dyDescent="0.5">
      <c r="A27" s="29"/>
      <c r="B27" s="30"/>
      <c r="D27" s="31"/>
      <c r="E27" s="31"/>
      <c r="F27" s="31"/>
      <c r="G27" s="31"/>
      <c r="H27" s="13"/>
      <c r="I27" s="14"/>
      <c r="J27" s="15"/>
    </row>
    <row r="28" spans="1:10" ht="25.5" customHeight="1" x14ac:dyDescent="0.5">
      <c r="A28" s="83"/>
      <c r="B28" s="84" t="s">
        <v>36</v>
      </c>
      <c r="C28" s="44"/>
      <c r="D28" s="45"/>
      <c r="E28" s="45"/>
      <c r="F28" s="46"/>
      <c r="G28" s="45"/>
      <c r="H28" s="45"/>
      <c r="I28" s="45"/>
      <c r="J28" s="47"/>
    </row>
    <row r="29" spans="1:10" ht="25.5" customHeight="1" x14ac:dyDescent="0.5">
      <c r="A29" s="23"/>
      <c r="B29" s="28" t="s">
        <v>37</v>
      </c>
      <c r="C29" s="5"/>
      <c r="D29" s="7"/>
      <c r="E29" s="7"/>
      <c r="F29" s="2"/>
      <c r="G29" s="7"/>
      <c r="H29" s="7"/>
      <c r="I29" s="7"/>
      <c r="J29" s="21"/>
    </row>
    <row r="30" spans="1:10" ht="25.5" customHeight="1" x14ac:dyDescent="0.5">
      <c r="A30" s="23"/>
      <c r="B30" s="28" t="s">
        <v>38</v>
      </c>
      <c r="C30" s="34"/>
      <c r="D30" s="7"/>
      <c r="E30" s="7"/>
      <c r="F30" s="2"/>
      <c r="G30" s="7"/>
      <c r="H30" s="7"/>
      <c r="I30" s="7"/>
      <c r="J30" s="21"/>
    </row>
    <row r="31" spans="1:10" ht="25.5" customHeight="1" x14ac:dyDescent="0.5">
      <c r="A31" s="23"/>
      <c r="B31" s="35" t="s">
        <v>39</v>
      </c>
      <c r="C31" s="5"/>
      <c r="D31" s="7"/>
      <c r="E31" s="7"/>
      <c r="F31" s="2"/>
      <c r="G31" s="3"/>
      <c r="H31" s="3"/>
      <c r="I31" s="3"/>
      <c r="J31" s="21"/>
    </row>
    <row r="32" spans="1:10" ht="25.5" customHeight="1" x14ac:dyDescent="0.5">
      <c r="A32" s="23">
        <v>16</v>
      </c>
      <c r="B32" s="5" t="s">
        <v>40</v>
      </c>
      <c r="C32" s="5" t="s">
        <v>17</v>
      </c>
      <c r="D32" s="1">
        <v>59700</v>
      </c>
      <c r="E32" s="1">
        <v>59700</v>
      </c>
      <c r="F32" s="2">
        <v>29900</v>
      </c>
      <c r="G32" s="3">
        <v>0</v>
      </c>
      <c r="H32" s="25">
        <f t="shared" ref="H32:H35" si="2">E32-F32-G32</f>
        <v>29800</v>
      </c>
      <c r="I32" s="26">
        <f t="shared" ref="I32:I35" si="3">SUM(F32+G32)/E32*100</f>
        <v>50.083752093802346</v>
      </c>
      <c r="J32" s="22" t="s">
        <v>18</v>
      </c>
    </row>
    <row r="33" spans="1:10" ht="25.5" customHeight="1" x14ac:dyDescent="0.5">
      <c r="A33" s="23"/>
      <c r="B33" s="28" t="s">
        <v>41</v>
      </c>
      <c r="C33" s="5"/>
      <c r="D33" s="1"/>
      <c r="E33" s="1"/>
      <c r="F33" s="2"/>
      <c r="G33" s="3"/>
      <c r="H33" s="25"/>
      <c r="I33" s="25"/>
      <c r="J33" s="22"/>
    </row>
    <row r="34" spans="1:10" ht="25.5" customHeight="1" x14ac:dyDescent="0.5">
      <c r="A34" s="48">
        <v>17</v>
      </c>
      <c r="B34" s="62" t="s">
        <v>40</v>
      </c>
      <c r="C34" s="49" t="s">
        <v>17</v>
      </c>
      <c r="D34" s="63">
        <v>77400</v>
      </c>
      <c r="E34" s="63">
        <v>77400</v>
      </c>
      <c r="F34" s="51">
        <v>38700</v>
      </c>
      <c r="G34" s="52">
        <v>0</v>
      </c>
      <c r="H34" s="53">
        <f t="shared" si="2"/>
        <v>38700</v>
      </c>
      <c r="I34" s="54">
        <f t="shared" si="3"/>
        <v>50</v>
      </c>
      <c r="J34" s="64" t="s">
        <v>18</v>
      </c>
    </row>
    <row r="35" spans="1:10" ht="25.5" customHeight="1" thickBot="1" x14ac:dyDescent="0.55000000000000004">
      <c r="A35" s="66"/>
      <c r="B35" s="73" t="s">
        <v>35</v>
      </c>
      <c r="C35" s="57"/>
      <c r="D35" s="67">
        <f>SUM(D32:D34)</f>
        <v>137100</v>
      </c>
      <c r="E35" s="67">
        <f>SUM(E32:E34)</f>
        <v>137100</v>
      </c>
      <c r="F35" s="68">
        <v>60000</v>
      </c>
      <c r="G35" s="58">
        <f>SUM(G34,G32)</f>
        <v>0</v>
      </c>
      <c r="H35" s="59">
        <f t="shared" si="2"/>
        <v>77100</v>
      </c>
      <c r="I35" s="60">
        <f t="shared" si="3"/>
        <v>43.763676148796499</v>
      </c>
      <c r="J35" s="69"/>
    </row>
    <row r="36" spans="1:10" ht="28.35" customHeight="1" thickTop="1" x14ac:dyDescent="0.5">
      <c r="A36" s="19"/>
      <c r="B36" s="90" t="s">
        <v>49</v>
      </c>
      <c r="C36" s="91"/>
      <c r="D36" s="92"/>
      <c r="E36" s="32"/>
      <c r="F36" s="33"/>
      <c r="G36" s="65"/>
      <c r="H36" s="65"/>
      <c r="I36" s="65"/>
      <c r="J36" s="24"/>
    </row>
    <row r="37" spans="1:10" ht="28.15" customHeight="1" x14ac:dyDescent="0.5">
      <c r="A37" s="36" t="s">
        <v>50</v>
      </c>
      <c r="B37" s="88" t="s">
        <v>42</v>
      </c>
      <c r="C37" s="89"/>
      <c r="D37" s="37"/>
      <c r="E37" s="7"/>
      <c r="F37" s="2"/>
      <c r="G37" s="3"/>
      <c r="H37" s="3"/>
      <c r="I37" s="3"/>
      <c r="J37" s="21"/>
    </row>
    <row r="38" spans="1:10" ht="25.5" customHeight="1" x14ac:dyDescent="0.5">
      <c r="A38" s="23"/>
      <c r="B38" s="5" t="s">
        <v>53</v>
      </c>
      <c r="C38" s="5"/>
      <c r="D38" s="38"/>
      <c r="E38" s="38"/>
      <c r="F38" s="39"/>
      <c r="G38" s="40"/>
      <c r="H38" s="40"/>
      <c r="I38" s="40"/>
      <c r="J38" s="21"/>
    </row>
    <row r="39" spans="1:10" ht="25.5" customHeight="1" x14ac:dyDescent="0.5">
      <c r="A39" s="23">
        <v>18</v>
      </c>
      <c r="B39" s="5" t="s">
        <v>43</v>
      </c>
      <c r="C39" s="5" t="s">
        <v>52</v>
      </c>
      <c r="D39" s="1">
        <v>12720</v>
      </c>
      <c r="E39" s="1">
        <v>12720</v>
      </c>
      <c r="F39" s="2">
        <v>0</v>
      </c>
      <c r="G39" s="3">
        <v>0</v>
      </c>
      <c r="H39" s="25">
        <f t="shared" ref="H39:H42" si="4">E39-F39-G39</f>
        <v>12720</v>
      </c>
      <c r="I39" s="26">
        <f t="shared" ref="I39:I44" si="5">SUM(F39+G39)/E39*100</f>
        <v>0</v>
      </c>
      <c r="J39" s="22" t="s">
        <v>18</v>
      </c>
    </row>
    <row r="40" spans="1:10" ht="25.5" customHeight="1" x14ac:dyDescent="0.5">
      <c r="A40" s="23">
        <v>19</v>
      </c>
      <c r="B40" s="5" t="s">
        <v>44</v>
      </c>
      <c r="C40" s="5" t="s">
        <v>52</v>
      </c>
      <c r="D40" s="1">
        <v>7420</v>
      </c>
      <c r="E40" s="1">
        <v>7420</v>
      </c>
      <c r="F40" s="2">
        <v>0</v>
      </c>
      <c r="G40" s="3">
        <v>0</v>
      </c>
      <c r="H40" s="25">
        <f t="shared" si="4"/>
        <v>7420</v>
      </c>
      <c r="I40" s="26">
        <f t="shared" si="5"/>
        <v>0</v>
      </c>
      <c r="J40" s="22" t="s">
        <v>18</v>
      </c>
    </row>
    <row r="41" spans="1:10" ht="25.5" customHeight="1" x14ac:dyDescent="0.5">
      <c r="A41" s="23">
        <v>20</v>
      </c>
      <c r="B41" s="5" t="s">
        <v>45</v>
      </c>
      <c r="C41" s="5" t="s">
        <v>52</v>
      </c>
      <c r="D41" s="1">
        <v>18000</v>
      </c>
      <c r="E41" s="1">
        <v>18000</v>
      </c>
      <c r="F41" s="2">
        <v>0</v>
      </c>
      <c r="G41" s="3">
        <v>0</v>
      </c>
      <c r="H41" s="25">
        <f t="shared" si="4"/>
        <v>18000</v>
      </c>
      <c r="I41" s="26">
        <f t="shared" si="5"/>
        <v>0</v>
      </c>
      <c r="J41" s="22" t="s">
        <v>18</v>
      </c>
    </row>
    <row r="42" spans="1:10" ht="25.5" customHeight="1" x14ac:dyDescent="0.5">
      <c r="A42" s="23">
        <v>21</v>
      </c>
      <c r="B42" s="5" t="s">
        <v>65</v>
      </c>
      <c r="C42" s="5" t="s">
        <v>52</v>
      </c>
      <c r="D42" s="1">
        <v>17500</v>
      </c>
      <c r="E42" s="1">
        <v>17500</v>
      </c>
      <c r="F42" s="2">
        <v>0</v>
      </c>
      <c r="G42" s="3">
        <v>0</v>
      </c>
      <c r="H42" s="25">
        <f t="shared" si="4"/>
        <v>17500</v>
      </c>
      <c r="I42" s="26">
        <f t="shared" si="5"/>
        <v>0</v>
      </c>
      <c r="J42" s="22" t="s">
        <v>18</v>
      </c>
    </row>
    <row r="43" spans="1:10" ht="25.5" customHeight="1" x14ac:dyDescent="0.5">
      <c r="A43" s="48">
        <v>22</v>
      </c>
      <c r="B43" s="49" t="s">
        <v>51</v>
      </c>
      <c r="C43" s="49" t="s">
        <v>52</v>
      </c>
      <c r="D43" s="63">
        <v>720</v>
      </c>
      <c r="E43" s="63">
        <v>720</v>
      </c>
      <c r="F43" s="51">
        <v>0</v>
      </c>
      <c r="G43" s="52">
        <v>0</v>
      </c>
      <c r="H43" s="53">
        <v>0</v>
      </c>
      <c r="I43" s="54">
        <f t="shared" si="5"/>
        <v>0</v>
      </c>
      <c r="J43" s="64" t="s">
        <v>18</v>
      </c>
    </row>
    <row r="44" spans="1:10" ht="25.5" customHeight="1" thickBot="1" x14ac:dyDescent="0.55000000000000004">
      <c r="A44" s="66"/>
      <c r="B44" s="74" t="s">
        <v>46</v>
      </c>
      <c r="C44" s="70"/>
      <c r="D44" s="71">
        <f>SUM(D39:D43)</f>
        <v>56360</v>
      </c>
      <c r="E44" s="72">
        <f>SUM(E39:E43)</f>
        <v>56360</v>
      </c>
      <c r="F44" s="72">
        <f>SUM(F39:F43)</f>
        <v>0</v>
      </c>
      <c r="G44" s="72">
        <f>SUM(G39:G43)</f>
        <v>0</v>
      </c>
      <c r="H44" s="59">
        <f t="shared" ref="H44" si="6">E44-F44-G44</f>
        <v>56360</v>
      </c>
      <c r="I44" s="60">
        <f t="shared" si="5"/>
        <v>0</v>
      </c>
      <c r="J44" s="61"/>
    </row>
    <row r="45" spans="1:10" ht="25.5" customHeight="1" thickTop="1" x14ac:dyDescent="0.5">
      <c r="A45" s="8"/>
      <c r="B45" s="9"/>
      <c r="C45" s="10"/>
      <c r="D45" s="11"/>
      <c r="E45" s="12"/>
      <c r="F45" s="12"/>
      <c r="G45" s="12"/>
      <c r="H45" s="13"/>
      <c r="I45" s="14"/>
      <c r="J45" s="15"/>
    </row>
    <row r="46" spans="1:10" s="41" customFormat="1" ht="27" customHeight="1" x14ac:dyDescent="0.65">
      <c r="B46" s="42" t="s">
        <v>58</v>
      </c>
      <c r="C46" s="43"/>
      <c r="D46" s="43" t="s">
        <v>63</v>
      </c>
      <c r="E46" s="43"/>
      <c r="F46" s="43"/>
      <c r="G46" s="42" t="s">
        <v>48</v>
      </c>
      <c r="H46" s="85"/>
      <c r="I46" s="85"/>
      <c r="J46" s="43" t="s">
        <v>47</v>
      </c>
    </row>
    <row r="47" spans="1:10" s="41" customFormat="1" ht="26.65" customHeight="1" x14ac:dyDescent="0.65">
      <c r="B47" s="43"/>
      <c r="C47" s="43" t="s">
        <v>59</v>
      </c>
      <c r="D47" s="43"/>
      <c r="G47" s="43"/>
      <c r="H47" s="43" t="s">
        <v>61</v>
      </c>
      <c r="I47" s="43"/>
      <c r="J47" s="43"/>
    </row>
    <row r="48" spans="1:10" s="41" customFormat="1" ht="33.6" customHeight="1" x14ac:dyDescent="0.65">
      <c r="B48" s="43"/>
      <c r="C48" s="43" t="s">
        <v>60</v>
      </c>
      <c r="D48" s="43"/>
      <c r="G48" s="43"/>
      <c r="H48" s="86" t="s">
        <v>62</v>
      </c>
      <c r="I48" s="86"/>
      <c r="J48" s="43"/>
    </row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</sheetData>
  <mergeCells count="15">
    <mergeCell ref="H46:I46"/>
    <mergeCell ref="H48:I48"/>
    <mergeCell ref="A2:J2"/>
    <mergeCell ref="B37:C37"/>
    <mergeCell ref="B36:D36"/>
    <mergeCell ref="B8:D8"/>
    <mergeCell ref="A4:A6"/>
    <mergeCell ref="B4:B6"/>
    <mergeCell ref="C4:C6"/>
    <mergeCell ref="D4:D6"/>
    <mergeCell ref="J4:J6"/>
    <mergeCell ref="E4:E6"/>
    <mergeCell ref="H4:H6"/>
    <mergeCell ref="I4:I6"/>
    <mergeCell ref="F4:G5"/>
  </mergeCells>
  <phoneticPr fontId="3" type="noConversion"/>
  <pageMargins left="0.11811023622047245" right="0.11811023622047245" top="0.59055118110236227" bottom="0.78740157480314965" header="0.39370078740157483" footer="0.39370078740157483"/>
  <pageSetup paperSize="9" scale="70" orientation="landscape" r:id="rId1"/>
  <headerFooter>
    <oddHeader>&amp;R แผนที่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ผลการใช้จ่ายไตรมาส 1-2</vt:lpstr>
      <vt:lpstr>'ผลการใช้จ่ายไตรมาส 1-2'!Print_Titles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2026-07-28T05:08:10Z</cp:lastPrinted>
  <dcterms:created xsi:type="dcterms:W3CDTF">2026-06-27T09:11:29Z</dcterms:created>
  <dcterms:modified xsi:type="dcterms:W3CDTF">2026-07-28T05:08:16Z</dcterms:modified>
</cp:coreProperties>
</file>